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anco de horas" sheetId="1" state="visible" r:id="rId3"/>
    <sheet name="Como usa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<sst xmlns="http://schemas.openxmlformats.org/spreadsheetml/2006/main" count="39" uniqueCount="39">
  <si>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Controle de horas trabalhadas e banco de horas</t>
  </si>
  <si>
    <t xml:space="preserve">Excel Smart — excelsmart.com.br  |  Preencha só as células brancas das colunas Data, Entrada, Saída almoço, Volta almoço, Saída e Ocorrência. Dados de exemplo fictícios.</t>
  </si>
  <si>
    <t xml:space="preserve">Funcionário</t>
  </si>
  <si>
    <t xml:space="preserve">Exemplo (fictício)</t>
  </si>
  <si>
    <t xml:space="preserve">Horas trabalhadas no período</t>
  </si>
  <si>
    <t xml:space="preserve">Jornada diária (seg a sex)</t>
  </si>
  <si>
    <t xml:space="preserve">Horas previstas no período</t>
  </si>
  <si>
    <t xml:space="preserve">Valor da hora (R$)</t>
  </si>
  <si>
    <t xml:space="preserve">Saldo do banco de horas</t>
  </si>
  <si>
    <t xml:space="preserve">Adicional de hora extra</t>
  </si>
  <si>
    <t xml:space="preserve">Horas extras (dias com saldo positivo)</t>
  </si>
  <si>
    <t xml:space="preserve">Tolerância diária (min)</t>
  </si>
  <si>
    <t xml:space="preserve">Valor das horas extras, se forem pagas (R$)</t>
  </si>
  <si>
    <t xml:space="preserve">Data</t>
  </si>
  <si>
    <t xml:space="preserve">Dia</t>
  </si>
  <si>
    <t xml:space="preserve">Entrada</t>
  </si>
  <si>
    <t xml:space="preserve">Saída almoço</t>
  </si>
  <si>
    <t xml:space="preserve">Volta almoço</t>
  </si>
  <si>
    <t xml:space="preserve">Saída</t>
  </si>
  <si>
    <t xml:space="preserve">Trabalhadas</t>
  </si>
  <si>
    <t xml:space="preserve">Jornada</t>
  </si>
  <si>
    <t xml:space="preserve">Saldo do dia (min)</t>
  </si>
  <si>
    <t xml:space="preserve">Banco acumulado (min)</t>
  </si>
  <si>
    <t xml:space="preserve">Banco (h:mm)</t>
  </si>
  <si>
    <t xml:space="preserve">Ocorrência</t>
  </si>
  <si>
    <t xml:space="preserve">Feriado</t>
  </si>
  <si>
    <t xml:space="preserve">Falta</t>
  </si>
  <si>
    <t xml:space="preserve">Atestado</t>
  </si>
  <si>
    <t xml:space="preserve">Como usar a planilha de banco de horas</t>
  </si>
  <si>
    <t xml:space="preserve">1. Na aba Banco de horas, ajuste a jornada diária, o valor da hora, o adicional e a tolerância (células C5 a C8).</t>
  </si>
  <si>
    <t xml:space="preserve">2. Troque as datas da coluna A pelo mês que você quer controlar (digite a primeira e arraste).</t>
  </si>
  <si>
    <t xml:space="preserve">3. Digite os horários de entrada, saída para o almoço, volta e saída no formato 08:00.</t>
  </si>
  <si>
    <t xml:space="preserve">4. Sábado e domingo têm jornada 0: qualquer hora trabalhada nesses dias entra como crédito.</t>
  </si>
  <si>
    <t xml:space="preserve">5. Na coluna Ocorrência, escolha Feriado, Folga ou Atestado para zerar a jornada do dia, ou Falta para descontar o dia inteiro.</t>
  </si>
  <si>
    <t xml:space="preserve">6. O saldo do dia e o banco ficam em minutos para aceitar valores negativos; a coluna Banco (h:mm) mostra o resultado em horas.</t>
  </si>
  <si>
    <t xml:space="preserve">7. Diferenças de até a tolerância (padrão 10 minutos) são consideradas zero.</t>
  </si>
  <si>
    <t xml:space="preserve">Atenção: as regras de banco de horas, horas extras e tolerância dependem da CLT, do acordo individual ou coletivo e da política da empresa.</t>
  </si>
  <si>
    <t xml:space="preserve">Use a planilha como controle pessoal e confira os critérios com o RH ou o sindicato.</t>
  </si>
  <si>
    <t xml:space="preserve">Mais tutoriais: https://excelsmart.com.br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</si>
</sst>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[h]:mm"/>
    <numFmt numFmtId="166" formatCode="hh:mm"/>
    <numFmt numFmtId="167" formatCode="&quot;R$ &quot;#,##0.00"/>
    <numFmt numFmtId="168" formatCode="0%"/>
    <numFmt numFmtId="169" formatCode="0"/>
    <numFmt numFmtId="170" formatCode="dd/mm/yyyy"/>
    <numFmt numFmtId="171" formatCode="ddd"/>
    <numFmt numFmtId="172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A1F"/>
      <name val="Cambria"/>
      <family val="0"/>
      <charset val="1"/>
    </font>
    <font>
      <i val="true"/>
      <sz val="9"/>
      <color rgb="FF555555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047857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4"/>
      <color rgb="FF0B2A1F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6F8F7"/>
      </patternFill>
    </fill>
    <fill>
      <patternFill patternType="solid">
        <fgColor rgb="FFD1FAE5"/>
        <bgColor rgb="FFCCFFFF"/>
      </patternFill>
    </fill>
    <fill>
      <patternFill patternType="solid">
        <fgColor rgb="FF0B2A1F"/>
        <bgColor rgb="FF333333"/>
      </patternFill>
    </fill>
    <fill>
      <patternFill patternType="solid">
        <fgColor rgb="FFF6F8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D1"/>
      </left>
      <right style="thin">
        <color rgb="FFCBD5D1"/>
      </right>
      <top style="thin">
        <color rgb="FFCBD5D1"/>
      </top>
      <bottom style="thin">
        <color rgb="FFCBD5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B91C1C"/>
      </font>
    </dxf>
    <dxf>
      <font>
        <b val="1"/>
        <color rgb="FF047857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6F8F7"/>
      <rgbColor rgb="FFCCFFFF"/>
      <rgbColor rgb="FF660066"/>
      <rgbColor rgb="FFFF8080"/>
      <rgbColor rgb="FF0066CC"/>
      <rgbColor rgb="FFCBD5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B2A1F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7"/>
    <col collapsed="false" customWidth="true" hidden="false" outlineLevel="0" max="3" min="3" style="0" width="9"/>
    <col collapsed="false" customWidth="true" hidden="false" outlineLevel="0" max="5" min="4" style="0" width="10"/>
    <col collapsed="false" customWidth="true" hidden="false" outlineLevel="0" max="6" min="6" style="0" width="9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false" outlineLevel="0" max="12" min="11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4" t="s">
        <v>3</v>
      </c>
      <c r="F4" s="3" t="s">
        <v>4</v>
      </c>
      <c r="G4" s="3"/>
      <c r="H4" s="3"/>
      <c r="I4" s="5" t="n">
        <f aca="false">SUM(G12:G42)</f>
        <v>6.66805555555556</v>
      </c>
      <c r="J4" s="5"/>
    </row>
    <row r="5" customFormat="false" ht="15" hidden="false" customHeight="false" outlineLevel="0" collapsed="false">
      <c r="A5" s="3" t="s">
        <v>5</v>
      </c>
      <c r="B5" s="3"/>
      <c r="C5" s="6" t="n">
        <v>0.333333333333333</v>
      </c>
      <c r="F5" s="3" t="s">
        <v>6</v>
      </c>
      <c r="G5" s="3"/>
      <c r="H5" s="3"/>
      <c r="I5" s="5" t="n">
        <f aca="false">SUM(H12:H42)</f>
        <v>6.66666666666667</v>
      </c>
      <c r="J5" s="5"/>
    </row>
    <row r="6" customFormat="false" ht="15" hidden="false" customHeight="false" outlineLevel="0" collapsed="false">
      <c r="A6" s="3" t="s">
        <v>7</v>
      </c>
      <c r="B6" s="3"/>
      <c r="C6" s="7" t="n">
        <v>25</v>
      </c>
      <c r="F6" s="3" t="s">
        <v>8</v>
      </c>
      <c r="G6" s="3"/>
      <c r="H6" s="3"/>
      <c r="I6" s="8" t="str">
        <f aca="false">IF(J42&lt;0,"-","")&amp;TEXT(ABS(J42)/1440,"[h]:mm")</f>
        <v>0:15</v>
      </c>
      <c r="J6" s="8"/>
    </row>
    <row r="7" customFormat="false" ht="15" hidden="false" customHeight="false" outlineLevel="0" collapsed="false">
      <c r="A7" s="3" t="s">
        <v>9</v>
      </c>
      <c r="B7" s="3"/>
      <c r="C7" s="9" t="n">
        <v>0.5</v>
      </c>
      <c r="F7" s="3" t="s">
        <v>10</v>
      </c>
      <c r="G7" s="3"/>
      <c r="H7" s="3"/>
      <c r="I7" s="8" t="str">
        <f aca="false">TEXT(SUMIF(I12:I42,"&gt;0")/1440,"[h]:mm")</f>
        <v>10:45</v>
      </c>
      <c r="J7" s="8"/>
    </row>
    <row r="8" customFormat="false" ht="15" hidden="false" customHeight="false" outlineLevel="0" collapsed="false">
      <c r="A8" s="3" t="s">
        <v>11</v>
      </c>
      <c r="B8" s="3"/>
      <c r="C8" s="10" t="n">
        <v>10</v>
      </c>
      <c r="F8" s="3" t="s">
        <v>12</v>
      </c>
      <c r="G8" s="3"/>
      <c r="H8" s="3"/>
      <c r="I8" s="11" t="n">
        <f aca="false">SUMIF(I12:I42,"&gt;0")/60*$C$6*(1+$C$7)</f>
        <v>403.125</v>
      </c>
      <c r="J8" s="11"/>
    </row>
    <row r="11" customFormat="false" ht="31.5" hidden="false" customHeight="true" outlineLevel="0" collapsed="false">
      <c r="A11" s="12" t="s">
        <v>13</v>
      </c>
      <c r="B11" s="12" t="s">
        <v>14</v>
      </c>
      <c r="C11" s="12" t="s">
        <v>15</v>
      </c>
      <c r="D11" s="12" t="s">
        <v>16</v>
      </c>
      <c r="E11" s="12" t="s">
        <v>17</v>
      </c>
      <c r="F11" s="12" t="s">
        <v>18</v>
      </c>
      <c r="G11" s="12" t="s">
        <v>19</v>
      </c>
      <c r="H11" s="12" t="s">
        <v>20</v>
      </c>
      <c r="I11" s="12" t="s">
        <v>21</v>
      </c>
      <c r="J11" s="12" t="s">
        <v>22</v>
      </c>
      <c r="K11" s="12" t="s">
        <v>23</v>
      </c>
      <c r="L11" s="12" t="s">
        <v>24</v>
      </c>
    </row>
    <row r="12" customFormat="false" ht="15" hidden="false" customHeight="false" outlineLevel="0" collapsed="false">
      <c r="A12" s="13" t="n">
        <v>46296</v>
      </c>
      <c r="B12" s="14" t="n">
        <f aca="false">A12</f>
        <v>46296</v>
      </c>
      <c r="C12" s="15" t="n">
        <v>0.333333333333333</v>
      </c>
      <c r="D12" s="15" t="n">
        <v>0.5</v>
      </c>
      <c r="E12" s="15" t="n">
        <v>0.541666666666667</v>
      </c>
      <c r="F12" s="15" t="n">
        <v>0.708333333333333</v>
      </c>
      <c r="G12" s="16" t="n">
        <f aca="false">IF(A12="","",MOD(D12-C12,1)+MOD(F12-E12,1))</f>
        <v>0.333333333333333</v>
      </c>
      <c r="H12" s="16" t="n">
        <f aca="false">IF(A12="","",IF(OR(WEEKDAY(A12,2)&gt;5,L12="Feriado",L12="Folga",L12="Atestado"),0,$C$5))</f>
        <v>0.333333333333333</v>
      </c>
      <c r="I12" s="17" t="n">
        <f aca="false">IF(A12="","",IF(AND(COUNT(C12:F12)=0,L12&lt;&gt;"Falta"),0,IF(ABS(ROUND((G12-H12)*1440,0))&lt;=$C$8,0,ROUND((G12-H12)*1440,0))))</f>
        <v>0</v>
      </c>
      <c r="J12" s="17" t="n">
        <f aca="false">IF(A12="","",SUM($I$12:I12))</f>
        <v>0</v>
      </c>
      <c r="K12" s="17" t="str">
        <f aca="false">IF(A12="","",IF(J12&lt;0,"-","")&amp;TEXT(ABS(J12)/1440,"[h]:mm"))</f>
        <v>0:00</v>
      </c>
      <c r="L12" s="18"/>
    </row>
    <row r="13" customFormat="false" ht="15" hidden="false" customHeight="false" outlineLevel="0" collapsed="false">
      <c r="A13" s="13" t="n">
        <v>46297</v>
      </c>
      <c r="B13" s="14" t="n">
        <f aca="false">A13</f>
        <v>46297</v>
      </c>
      <c r="C13" s="15" t="n">
        <v>0.329861111111111</v>
      </c>
      <c r="D13" s="15" t="n">
        <v>0.5</v>
      </c>
      <c r="E13" s="15" t="n">
        <v>0.541666666666667</v>
      </c>
      <c r="F13" s="15" t="n">
        <v>0.75</v>
      </c>
      <c r="G13" s="16" t="n">
        <f aca="false">IF(A13="","",MOD(D13-C13,1)+MOD(F13-E13,1))</f>
        <v>0.378472222222222</v>
      </c>
      <c r="H13" s="16" t="n">
        <f aca="false">IF(A13="","",IF(OR(WEEKDAY(A13,2)&gt;5,L13="Feriado",L13="Folga",L13="Atestado"),0,$C$5))</f>
        <v>0.333333333333333</v>
      </c>
      <c r="I13" s="17" t="n">
        <f aca="false">IF(A13="","",IF(AND(COUNT(C13:F13)=0,L13&lt;&gt;"Falta"),0,IF(ABS(ROUND((G13-H13)*1440,0))&lt;=$C$8,0,ROUND((G13-H13)*1440,0))))</f>
        <v>65</v>
      </c>
      <c r="J13" s="17" t="n">
        <f aca="false">IF(A13="","",SUM($I$12:I13))</f>
        <v>65</v>
      </c>
      <c r="K13" s="17" t="str">
        <f aca="false">IF(A13="","",IF(J13&lt;0,"-","")&amp;TEXT(ABS(J13)/1440,"[h]:mm"))</f>
        <v>1:05</v>
      </c>
      <c r="L13" s="18"/>
    </row>
    <row r="14" customFormat="false" ht="15" hidden="false" customHeight="false" outlineLevel="0" collapsed="false">
      <c r="A14" s="13" t="n">
        <v>46298</v>
      </c>
      <c r="B14" s="14" t="n">
        <f aca="false">A14</f>
        <v>46298</v>
      </c>
      <c r="C14" s="15"/>
      <c r="D14" s="15"/>
      <c r="E14" s="15"/>
      <c r="F14" s="15"/>
      <c r="G14" s="16" t="n">
        <f aca="false">IF(A14="","",MOD(D14-C14,1)+MOD(F14-E14,1))</f>
        <v>0</v>
      </c>
      <c r="H14" s="16" t="n">
        <f aca="false">IF(A14="","",IF(OR(WEEKDAY(A14,2)&gt;5,L14="Feriado",L14="Folga",L14="Atestado"),0,$C$5))</f>
        <v>0</v>
      </c>
      <c r="I14" s="17" t="n">
        <f aca="false">IF(A14="","",IF(AND(COUNT(C14:F14)=0,L14&lt;&gt;"Falta"),0,IF(ABS(ROUND((G14-H14)*1440,0))&lt;=$C$8,0,ROUND((G14-H14)*1440,0))))</f>
        <v>0</v>
      </c>
      <c r="J14" s="17" t="n">
        <f aca="false">IF(A14="","",SUM($I$12:I14))</f>
        <v>65</v>
      </c>
      <c r="K14" s="17" t="str">
        <f aca="false">IF(A14="","",IF(J14&lt;0,"-","")&amp;TEXT(ABS(J14)/1440,"[h]:mm"))</f>
        <v>1:05</v>
      </c>
      <c r="L14" s="18"/>
    </row>
    <row r="15" customFormat="false" ht="15" hidden="false" customHeight="false" outlineLevel="0" collapsed="false">
      <c r="A15" s="13" t="n">
        <v>46299</v>
      </c>
      <c r="B15" s="14" t="n">
        <f aca="false">A15</f>
        <v>46299</v>
      </c>
      <c r="C15" s="15"/>
      <c r="D15" s="15"/>
      <c r="E15" s="15"/>
      <c r="F15" s="15"/>
      <c r="G15" s="16" t="n">
        <f aca="false">IF(A15="","",MOD(D15-C15,1)+MOD(F15-E15,1))</f>
        <v>0</v>
      </c>
      <c r="H15" s="16" t="n">
        <f aca="false">IF(A15="","",IF(OR(WEEKDAY(A15,2)&gt;5,L15="Feriado",L15="Folga",L15="Atestado"),0,$C$5))</f>
        <v>0</v>
      </c>
      <c r="I15" s="17" t="n">
        <f aca="false">IF(A15="","",IF(AND(COUNT(C15:F15)=0,L15&lt;&gt;"Falta"),0,IF(ABS(ROUND((G15-H15)*1440,0))&lt;=$C$8,0,ROUND((G15-H15)*1440,0))))</f>
        <v>0</v>
      </c>
      <c r="J15" s="17" t="n">
        <f aca="false">IF(A15="","",SUM($I$12:I15))</f>
        <v>65</v>
      </c>
      <c r="K15" s="17" t="str">
        <f aca="false">IF(A15="","",IF(J15&lt;0,"-","")&amp;TEXT(ABS(J15)/1440,"[h]:mm"))</f>
        <v>1:05</v>
      </c>
      <c r="L15" s="18"/>
    </row>
    <row r="16" customFormat="false" ht="15" hidden="false" customHeight="false" outlineLevel="0" collapsed="false">
      <c r="A16" s="13" t="n">
        <v>46300</v>
      </c>
      <c r="B16" s="14" t="n">
        <f aca="false">A16</f>
        <v>46300</v>
      </c>
      <c r="C16" s="15" t="n">
        <v>0.333333333333333</v>
      </c>
      <c r="D16" s="15" t="n">
        <v>0.5</v>
      </c>
      <c r="E16" s="15" t="n">
        <v>0.541666666666667</v>
      </c>
      <c r="F16" s="15" t="n">
        <v>0.708333333333333</v>
      </c>
      <c r="G16" s="16" t="n">
        <f aca="false">IF(A16="","",MOD(D16-C16,1)+MOD(F16-E16,1))</f>
        <v>0.333333333333333</v>
      </c>
      <c r="H16" s="16" t="n">
        <f aca="false">IF(A16="","",IF(OR(WEEKDAY(A16,2)&gt;5,L16="Feriado",L16="Folga",L16="Atestado"),0,$C$5))</f>
        <v>0.333333333333333</v>
      </c>
      <c r="I16" s="17" t="n">
        <f aca="false">IF(A16="","",IF(AND(COUNT(C16:F16)=0,L16&lt;&gt;"Falta"),0,IF(ABS(ROUND((G16-H16)*1440,0))&lt;=$C$8,0,ROUND((G16-H16)*1440,0))))</f>
        <v>0</v>
      </c>
      <c r="J16" s="17" t="n">
        <f aca="false">IF(A16="","",SUM($I$12:I16))</f>
        <v>65</v>
      </c>
      <c r="K16" s="17" t="str">
        <f aca="false">IF(A16="","",IF(J16&lt;0,"-","")&amp;TEXT(ABS(J16)/1440,"[h]:mm"))</f>
        <v>1:05</v>
      </c>
      <c r="L16" s="18"/>
    </row>
    <row r="17" customFormat="false" ht="15" hidden="false" customHeight="false" outlineLevel="0" collapsed="false">
      <c r="A17" s="13" t="n">
        <v>46301</v>
      </c>
      <c r="B17" s="14" t="n">
        <f aca="false">A17</f>
        <v>46301</v>
      </c>
      <c r="C17" s="15" t="n">
        <v>0.340277777777778</v>
      </c>
      <c r="D17" s="15" t="n">
        <v>0.5</v>
      </c>
      <c r="E17" s="15" t="n">
        <v>0.541666666666667</v>
      </c>
      <c r="F17" s="15" t="n">
        <v>0.708333333333333</v>
      </c>
      <c r="G17" s="16" t="n">
        <f aca="false">IF(A17="","",MOD(D17-C17,1)+MOD(F17-E17,1))</f>
        <v>0.326388888888889</v>
      </c>
      <c r="H17" s="16" t="n">
        <f aca="false">IF(A17="","",IF(OR(WEEKDAY(A17,2)&gt;5,L17="Feriado",L17="Folga",L17="Atestado"),0,$C$5))</f>
        <v>0.333333333333333</v>
      </c>
      <c r="I17" s="17" t="n">
        <f aca="false">IF(A17="","",IF(AND(COUNT(C17:F17)=0,L17&lt;&gt;"Falta"),0,IF(ABS(ROUND((G17-H17)*1440,0))&lt;=$C$8,0,ROUND((G17-H17)*1440,0))))</f>
        <v>0</v>
      </c>
      <c r="J17" s="17" t="n">
        <f aca="false">IF(A17="","",SUM($I$12:I17))</f>
        <v>65</v>
      </c>
      <c r="K17" s="17" t="str">
        <f aca="false">IF(A17="","",IF(J17&lt;0,"-","")&amp;TEXT(ABS(J17)/1440,"[h]:mm"))</f>
        <v>1:05</v>
      </c>
      <c r="L17" s="18"/>
    </row>
    <row r="18" customFormat="false" ht="15" hidden="false" customHeight="false" outlineLevel="0" collapsed="false">
      <c r="A18" s="13" t="n">
        <v>46302</v>
      </c>
      <c r="B18" s="14" t="n">
        <f aca="false">A18</f>
        <v>46302</v>
      </c>
      <c r="C18" s="15" t="n">
        <v>0.333333333333333</v>
      </c>
      <c r="D18" s="15" t="n">
        <v>0.5</v>
      </c>
      <c r="E18" s="15" t="n">
        <v>0.541666666666667</v>
      </c>
      <c r="F18" s="15" t="n">
        <v>0.708333333333333</v>
      </c>
      <c r="G18" s="16" t="n">
        <f aca="false">IF(A18="","",MOD(D18-C18,1)+MOD(F18-E18,1))</f>
        <v>0.333333333333333</v>
      </c>
      <c r="H18" s="16" t="n">
        <f aca="false">IF(A18="","",IF(OR(WEEKDAY(A18,2)&gt;5,L18="Feriado",L18="Folga",L18="Atestado"),0,$C$5))</f>
        <v>0.333333333333333</v>
      </c>
      <c r="I18" s="17" t="n">
        <f aca="false">IF(A18="","",IF(AND(COUNT(C18:F18)=0,L18&lt;&gt;"Falta"),0,IF(ABS(ROUND((G18-H18)*1440,0))&lt;=$C$8,0,ROUND((G18-H18)*1440,0))))</f>
        <v>0</v>
      </c>
      <c r="J18" s="17" t="n">
        <f aca="false">IF(A18="","",SUM($I$12:I18))</f>
        <v>65</v>
      </c>
      <c r="K18" s="17" t="str">
        <f aca="false">IF(A18="","",IF(J18&lt;0,"-","")&amp;TEXT(ABS(J18)/1440,"[h]:mm"))</f>
        <v>1:05</v>
      </c>
      <c r="L18" s="18"/>
    </row>
    <row r="19" customFormat="false" ht="15" hidden="false" customHeight="false" outlineLevel="0" collapsed="false">
      <c r="A19" s="13" t="n">
        <v>46303</v>
      </c>
      <c r="B19" s="14" t="n">
        <f aca="false">A19</f>
        <v>46303</v>
      </c>
      <c r="C19" s="15" t="n">
        <v>0.333333333333333</v>
      </c>
      <c r="D19" s="15" t="n">
        <v>0.5</v>
      </c>
      <c r="E19" s="15" t="n">
        <v>0.541666666666667</v>
      </c>
      <c r="F19" s="15" t="n">
        <v>0.791666666666667</v>
      </c>
      <c r="G19" s="16" t="n">
        <f aca="false">IF(A19="","",MOD(D19-C19,1)+MOD(F19-E19,1))</f>
        <v>0.416666666666667</v>
      </c>
      <c r="H19" s="16" t="n">
        <f aca="false">IF(A19="","",IF(OR(WEEKDAY(A19,2)&gt;5,L19="Feriado",L19="Folga",L19="Atestado"),0,$C$5))</f>
        <v>0.333333333333333</v>
      </c>
      <c r="I19" s="17" t="n">
        <f aca="false">IF(A19="","",IF(AND(COUNT(C19:F19)=0,L19&lt;&gt;"Falta"),0,IF(ABS(ROUND((G19-H19)*1440,0))&lt;=$C$8,0,ROUND((G19-H19)*1440,0))))</f>
        <v>120</v>
      </c>
      <c r="J19" s="17" t="n">
        <f aca="false">IF(A19="","",SUM($I$12:I19))</f>
        <v>185</v>
      </c>
      <c r="K19" s="17" t="str">
        <f aca="false">IF(A19="","",IF(J19&lt;0,"-","")&amp;TEXT(ABS(J19)/1440,"[h]:mm"))</f>
        <v>3:05</v>
      </c>
      <c r="L19" s="18"/>
    </row>
    <row r="20" customFormat="false" ht="15" hidden="false" customHeight="false" outlineLevel="0" collapsed="false">
      <c r="A20" s="13" t="n">
        <v>46304</v>
      </c>
      <c r="B20" s="14" t="n">
        <f aca="false">A20</f>
        <v>46304</v>
      </c>
      <c r="C20" s="15" t="n">
        <v>0.333333333333333</v>
      </c>
      <c r="D20" s="15" t="n">
        <v>0.5</v>
      </c>
      <c r="E20" s="15" t="n">
        <v>0.541666666666667</v>
      </c>
      <c r="F20" s="15" t="n">
        <v>0.708333333333333</v>
      </c>
      <c r="G20" s="16" t="n">
        <f aca="false">IF(A20="","",MOD(D20-C20,1)+MOD(F20-E20,1))</f>
        <v>0.333333333333333</v>
      </c>
      <c r="H20" s="16" t="n">
        <f aca="false">IF(A20="","",IF(OR(WEEKDAY(A20,2)&gt;5,L20="Feriado",L20="Folga",L20="Atestado"),0,$C$5))</f>
        <v>0.333333333333333</v>
      </c>
      <c r="I20" s="17" t="n">
        <f aca="false">IF(A20="","",IF(AND(COUNT(C20:F20)=0,L20&lt;&gt;"Falta"),0,IF(ABS(ROUND((G20-H20)*1440,0))&lt;=$C$8,0,ROUND((G20-H20)*1440,0))))</f>
        <v>0</v>
      </c>
      <c r="J20" s="17" t="n">
        <f aca="false">IF(A20="","",SUM($I$12:I20))</f>
        <v>185</v>
      </c>
      <c r="K20" s="17" t="str">
        <f aca="false">IF(A20="","",IF(J20&lt;0,"-","")&amp;TEXT(ABS(J20)/1440,"[h]:mm"))</f>
        <v>3:05</v>
      </c>
      <c r="L20" s="18"/>
    </row>
    <row r="21" customFormat="false" ht="15" hidden="false" customHeight="false" outlineLevel="0" collapsed="false">
      <c r="A21" s="13" t="n">
        <v>46305</v>
      </c>
      <c r="B21" s="14" t="n">
        <f aca="false">A21</f>
        <v>46305</v>
      </c>
      <c r="C21" s="15"/>
      <c r="D21" s="15"/>
      <c r="E21" s="15"/>
      <c r="F21" s="15"/>
      <c r="G21" s="16" t="n">
        <f aca="false">IF(A21="","",MOD(D21-C21,1)+MOD(F21-E21,1))</f>
        <v>0</v>
      </c>
      <c r="H21" s="16" t="n">
        <f aca="false">IF(A21="","",IF(OR(WEEKDAY(A21,2)&gt;5,L21="Feriado",L21="Folga",L21="Atestado"),0,$C$5))</f>
        <v>0</v>
      </c>
      <c r="I21" s="17" t="n">
        <f aca="false">IF(A21="","",IF(AND(COUNT(C21:F21)=0,L21&lt;&gt;"Falta"),0,IF(ABS(ROUND((G21-H21)*1440,0))&lt;=$C$8,0,ROUND((G21-H21)*1440,0))))</f>
        <v>0</v>
      </c>
      <c r="J21" s="17" t="n">
        <f aca="false">IF(A21="","",SUM($I$12:I21))</f>
        <v>185</v>
      </c>
      <c r="K21" s="17" t="str">
        <f aca="false">IF(A21="","",IF(J21&lt;0,"-","")&amp;TEXT(ABS(J21)/1440,"[h]:mm"))</f>
        <v>3:05</v>
      </c>
      <c r="L21" s="18"/>
    </row>
    <row r="22" customFormat="false" ht="15" hidden="false" customHeight="false" outlineLevel="0" collapsed="false">
      <c r="A22" s="13" t="n">
        <v>46306</v>
      </c>
      <c r="B22" s="14" t="n">
        <f aca="false">A22</f>
        <v>46306</v>
      </c>
      <c r="C22" s="15"/>
      <c r="D22" s="15"/>
      <c r="E22" s="15"/>
      <c r="F22" s="15"/>
      <c r="G22" s="16" t="n">
        <f aca="false">IF(A22="","",MOD(D22-C22,1)+MOD(F22-E22,1))</f>
        <v>0</v>
      </c>
      <c r="H22" s="16" t="n">
        <f aca="false">IF(A22="","",IF(OR(WEEKDAY(A22,2)&gt;5,L22="Feriado",L22="Folga",L22="Atestado"),0,$C$5))</f>
        <v>0</v>
      </c>
      <c r="I22" s="17" t="n">
        <f aca="false">IF(A22="","",IF(AND(COUNT(C22:F22)=0,L22&lt;&gt;"Falta"),0,IF(ABS(ROUND((G22-H22)*1440,0))&lt;=$C$8,0,ROUND((G22-H22)*1440,0))))</f>
        <v>0</v>
      </c>
      <c r="J22" s="17" t="n">
        <f aca="false">IF(A22="","",SUM($I$12:I22))</f>
        <v>185</v>
      </c>
      <c r="K22" s="17" t="str">
        <f aca="false">IF(A22="","",IF(J22&lt;0,"-","")&amp;TEXT(ABS(J22)/1440,"[h]:mm"))</f>
        <v>3:05</v>
      </c>
      <c r="L22" s="18"/>
    </row>
    <row r="23" customFormat="false" ht="15" hidden="false" customHeight="false" outlineLevel="0" collapsed="false">
      <c r="A23" s="13" t="n">
        <v>46307</v>
      </c>
      <c r="B23" s="14" t="n">
        <f aca="false">A23</f>
        <v>46307</v>
      </c>
      <c r="C23" s="15"/>
      <c r="D23" s="15"/>
      <c r="E23" s="15"/>
      <c r="F23" s="15"/>
      <c r="G23" s="16" t="n">
        <f aca="false">IF(A23="","",MOD(D23-C23,1)+MOD(F23-E23,1))</f>
        <v>0</v>
      </c>
      <c r="H23" s="16" t="n">
        <f aca="false">IF(A23="","",IF(OR(WEEKDAY(A23,2)&gt;5,L23="Feriado",L23="Folga",L23="Atestado"),0,$C$5))</f>
        <v>0</v>
      </c>
      <c r="I23" s="17" t="n">
        <f aca="false">IF(A23="","",IF(AND(COUNT(C23:F23)=0,L23&lt;&gt;"Falta"),0,IF(ABS(ROUND((G23-H23)*1440,0))&lt;=$C$8,0,ROUND((G23-H23)*1440,0))))</f>
        <v>0</v>
      </c>
      <c r="J23" s="17" t="n">
        <f aca="false">IF(A23="","",SUM($I$12:I23))</f>
        <v>185</v>
      </c>
      <c r="K23" s="17" t="str">
        <f aca="false">IF(A23="","",IF(J23&lt;0,"-","")&amp;TEXT(ABS(J23)/1440,"[h]:mm"))</f>
        <v>3:05</v>
      </c>
      <c r="L23" s="18" t="s">
        <v>25</v>
      </c>
    </row>
    <row r="24" customFormat="false" ht="15" hidden="false" customHeight="false" outlineLevel="0" collapsed="false">
      <c r="A24" s="13" t="n">
        <v>46308</v>
      </c>
      <c r="B24" s="14" t="n">
        <f aca="false">A24</f>
        <v>46308</v>
      </c>
      <c r="C24" s="15"/>
      <c r="D24" s="15"/>
      <c r="E24" s="15"/>
      <c r="F24" s="15"/>
      <c r="G24" s="16" t="n">
        <f aca="false">IF(A24="","",MOD(D24-C24,1)+MOD(F24-E24,1))</f>
        <v>0</v>
      </c>
      <c r="H24" s="16" t="n">
        <f aca="false">IF(A24="","",IF(OR(WEEKDAY(A24,2)&gt;5,L24="Feriado",L24="Folga",L24="Atestado"),0,$C$5))</f>
        <v>0.333333333333333</v>
      </c>
      <c r="I24" s="17" t="n">
        <f aca="false">IF(A24="","",IF(AND(COUNT(C24:F24)=0,L24&lt;&gt;"Falta"),0,IF(ABS(ROUND((G24-H24)*1440,0))&lt;=$C$8,0,ROUND((G24-H24)*1440,0))))</f>
        <v>-480</v>
      </c>
      <c r="J24" s="17" t="n">
        <f aca="false">IF(A24="","",SUM($I$12:I24))</f>
        <v>-295</v>
      </c>
      <c r="K24" s="17" t="str">
        <f aca="false">IF(A24="","",IF(J24&lt;0,"-","")&amp;TEXT(ABS(J24)/1440,"[h]:mm"))</f>
        <v>-4:55</v>
      </c>
      <c r="L24" s="18" t="s">
        <v>26</v>
      </c>
    </row>
    <row r="25" customFormat="false" ht="15" hidden="false" customHeight="false" outlineLevel="0" collapsed="false">
      <c r="A25" s="13" t="n">
        <v>46309</v>
      </c>
      <c r="B25" s="14" t="n">
        <f aca="false">A25</f>
        <v>46309</v>
      </c>
      <c r="C25" s="15" t="n">
        <v>0.333333333333333</v>
      </c>
      <c r="D25" s="15" t="n">
        <v>0.5</v>
      </c>
      <c r="E25" s="15" t="n">
        <v>0.541666666666667</v>
      </c>
      <c r="F25" s="15" t="n">
        <v>0.6875</v>
      </c>
      <c r="G25" s="16" t="n">
        <f aca="false">IF(A25="","",MOD(D25-C25,1)+MOD(F25-E25,1))</f>
        <v>0.3125</v>
      </c>
      <c r="H25" s="16" t="n">
        <f aca="false">IF(A25="","",IF(OR(WEEKDAY(A25,2)&gt;5,L25="Feriado",L25="Folga",L25="Atestado"),0,$C$5))</f>
        <v>0.333333333333333</v>
      </c>
      <c r="I25" s="17" t="n">
        <f aca="false">IF(A25="","",IF(AND(COUNT(C25:F25)=0,L25&lt;&gt;"Falta"),0,IF(ABS(ROUND((G25-H25)*1440,0))&lt;=$C$8,0,ROUND((G25-H25)*1440,0))))</f>
        <v>-30</v>
      </c>
      <c r="J25" s="17" t="n">
        <f aca="false">IF(A25="","",SUM($I$12:I25))</f>
        <v>-325</v>
      </c>
      <c r="K25" s="17" t="str">
        <f aca="false">IF(A25="","",IF(J25&lt;0,"-","")&amp;TEXT(ABS(J25)/1440,"[h]:mm"))</f>
        <v>-5:25</v>
      </c>
      <c r="L25" s="18"/>
    </row>
    <row r="26" customFormat="false" ht="15" hidden="false" customHeight="false" outlineLevel="0" collapsed="false">
      <c r="A26" s="13" t="n">
        <v>46310</v>
      </c>
      <c r="B26" s="14" t="n">
        <f aca="false">A26</f>
        <v>46310</v>
      </c>
      <c r="C26" s="15" t="n">
        <v>0.333333333333333</v>
      </c>
      <c r="D26" s="15" t="n">
        <v>0.5</v>
      </c>
      <c r="E26" s="15" t="n">
        <v>0.541666666666667</v>
      </c>
      <c r="F26" s="15" t="n">
        <v>0.708333333333333</v>
      </c>
      <c r="G26" s="16" t="n">
        <f aca="false">IF(A26="","",MOD(D26-C26,1)+MOD(F26-E26,1))</f>
        <v>0.333333333333333</v>
      </c>
      <c r="H26" s="16" t="n">
        <f aca="false">IF(A26="","",IF(OR(WEEKDAY(A26,2)&gt;5,L26="Feriado",L26="Folga",L26="Atestado"),0,$C$5))</f>
        <v>0.333333333333333</v>
      </c>
      <c r="I26" s="17" t="n">
        <f aca="false">IF(A26="","",IF(AND(COUNT(C26:F26)=0,L26&lt;&gt;"Falta"),0,IF(ABS(ROUND((G26-H26)*1440,0))&lt;=$C$8,0,ROUND((G26-H26)*1440,0))))</f>
        <v>0</v>
      </c>
      <c r="J26" s="17" t="n">
        <f aca="false">IF(A26="","",SUM($I$12:I26))</f>
        <v>-325</v>
      </c>
      <c r="K26" s="17" t="str">
        <f aca="false">IF(A26="","",IF(J26&lt;0,"-","")&amp;TEXT(ABS(J26)/1440,"[h]:mm"))</f>
        <v>-5:25</v>
      </c>
      <c r="L26" s="18"/>
    </row>
    <row r="27" customFormat="false" ht="15" hidden="false" customHeight="false" outlineLevel="0" collapsed="false">
      <c r="A27" s="13" t="n">
        <v>46311</v>
      </c>
      <c r="B27" s="14" t="n">
        <f aca="false">A27</f>
        <v>46311</v>
      </c>
      <c r="C27" s="15" t="n">
        <v>0.333333333333333</v>
      </c>
      <c r="D27" s="15" t="n">
        <v>0.5</v>
      </c>
      <c r="E27" s="15" t="n">
        <v>0.541666666666667</v>
      </c>
      <c r="F27" s="15" t="n">
        <v>0.708333333333333</v>
      </c>
      <c r="G27" s="16" t="n">
        <f aca="false">IF(A27="","",MOD(D27-C27,1)+MOD(F27-E27,1))</f>
        <v>0.333333333333333</v>
      </c>
      <c r="H27" s="16" t="n">
        <f aca="false">IF(A27="","",IF(OR(WEEKDAY(A27,2)&gt;5,L27="Feriado",L27="Folga",L27="Atestado"),0,$C$5))</f>
        <v>0.333333333333333</v>
      </c>
      <c r="I27" s="17" t="n">
        <f aca="false">IF(A27="","",IF(AND(COUNT(C27:F27)=0,L27&lt;&gt;"Falta"),0,IF(ABS(ROUND((G27-H27)*1440,0))&lt;=$C$8,0,ROUND((G27-H27)*1440,0))))</f>
        <v>0</v>
      </c>
      <c r="J27" s="17" t="n">
        <f aca="false">IF(A27="","",SUM($I$12:I27))</f>
        <v>-325</v>
      </c>
      <c r="K27" s="17" t="str">
        <f aca="false">IF(A27="","",IF(J27&lt;0,"-","")&amp;TEXT(ABS(J27)/1440,"[h]:mm"))</f>
        <v>-5:25</v>
      </c>
      <c r="L27" s="18"/>
    </row>
    <row r="28" customFormat="false" ht="15" hidden="false" customHeight="false" outlineLevel="0" collapsed="false">
      <c r="A28" s="13" t="n">
        <v>46312</v>
      </c>
      <c r="B28" s="14" t="n">
        <f aca="false">A28</f>
        <v>46312</v>
      </c>
      <c r="C28" s="15" t="n">
        <v>0.333333333333333</v>
      </c>
      <c r="D28" s="15" t="n">
        <v>0.5</v>
      </c>
      <c r="E28" s="15"/>
      <c r="F28" s="15"/>
      <c r="G28" s="16" t="n">
        <f aca="false">IF(A28="","",MOD(D28-C28,1)+MOD(F28-E28,1))</f>
        <v>0.166666666666667</v>
      </c>
      <c r="H28" s="16" t="n">
        <f aca="false">IF(A28="","",IF(OR(WEEKDAY(A28,2)&gt;5,L28="Feriado",L28="Folga",L28="Atestado"),0,$C$5))</f>
        <v>0</v>
      </c>
      <c r="I28" s="17" t="n">
        <f aca="false">IF(A28="","",IF(AND(COUNT(C28:F28)=0,L28&lt;&gt;"Falta"),0,IF(ABS(ROUND((G28-H28)*1440,0))&lt;=$C$8,0,ROUND((G28-H28)*1440,0))))</f>
        <v>240</v>
      </c>
      <c r="J28" s="17" t="n">
        <f aca="false">IF(A28="","",SUM($I$12:I28))</f>
        <v>-85</v>
      </c>
      <c r="K28" s="17" t="str">
        <f aca="false">IF(A28="","",IF(J28&lt;0,"-","")&amp;TEXT(ABS(J28)/1440,"[h]:mm"))</f>
        <v>-1:25</v>
      </c>
      <c r="L28" s="18"/>
    </row>
    <row r="29" customFormat="false" ht="15" hidden="false" customHeight="false" outlineLevel="0" collapsed="false">
      <c r="A29" s="13" t="n">
        <v>46313</v>
      </c>
      <c r="B29" s="14" t="n">
        <f aca="false">A29</f>
        <v>46313</v>
      </c>
      <c r="C29" s="15"/>
      <c r="D29" s="15"/>
      <c r="E29" s="15"/>
      <c r="F29" s="15"/>
      <c r="G29" s="16" t="n">
        <f aca="false">IF(A29="","",MOD(D29-C29,1)+MOD(F29-E29,1))</f>
        <v>0</v>
      </c>
      <c r="H29" s="16" t="n">
        <f aca="false">IF(A29="","",IF(OR(WEEKDAY(A29,2)&gt;5,L29="Feriado",L29="Folga",L29="Atestado"),0,$C$5))</f>
        <v>0</v>
      </c>
      <c r="I29" s="17" t="n">
        <f aca="false">IF(A29="","",IF(AND(COUNT(C29:F29)=0,L29&lt;&gt;"Falta"),0,IF(ABS(ROUND((G29-H29)*1440,0))&lt;=$C$8,0,ROUND((G29-H29)*1440,0))))</f>
        <v>0</v>
      </c>
      <c r="J29" s="17" t="n">
        <f aca="false">IF(A29="","",SUM($I$12:I29))</f>
        <v>-85</v>
      </c>
      <c r="K29" s="17" t="str">
        <f aca="false">IF(A29="","",IF(J29&lt;0,"-","")&amp;TEXT(ABS(J29)/1440,"[h]:mm"))</f>
        <v>-1:25</v>
      </c>
      <c r="L29" s="18"/>
    </row>
    <row r="30" customFormat="false" ht="15" hidden="false" customHeight="false" outlineLevel="0" collapsed="false">
      <c r="A30" s="13" t="n">
        <v>46314</v>
      </c>
      <c r="B30" s="14" t="n">
        <f aca="false">A30</f>
        <v>46314</v>
      </c>
      <c r="C30" s="15" t="n">
        <v>0.333333333333333</v>
      </c>
      <c r="D30" s="15" t="n">
        <v>0.5</v>
      </c>
      <c r="E30" s="15" t="n">
        <v>0.541666666666667</v>
      </c>
      <c r="F30" s="15" t="n">
        <v>0.708333333333333</v>
      </c>
      <c r="G30" s="16" t="n">
        <f aca="false">IF(A30="","",MOD(D30-C30,1)+MOD(F30-E30,1))</f>
        <v>0.333333333333333</v>
      </c>
      <c r="H30" s="16" t="n">
        <f aca="false">IF(A30="","",IF(OR(WEEKDAY(A30,2)&gt;5,L30="Feriado",L30="Folga",L30="Atestado"),0,$C$5))</f>
        <v>0.333333333333333</v>
      </c>
      <c r="I30" s="17" t="n">
        <f aca="false">IF(A30="","",IF(AND(COUNT(C30:F30)=0,L30&lt;&gt;"Falta"),0,IF(ABS(ROUND((G30-H30)*1440,0))&lt;=$C$8,0,ROUND((G30-H30)*1440,0))))</f>
        <v>0</v>
      </c>
      <c r="J30" s="17" t="n">
        <f aca="false">IF(A30="","",SUM($I$12:I30))</f>
        <v>-85</v>
      </c>
      <c r="K30" s="17" t="str">
        <f aca="false">IF(A30="","",IF(J30&lt;0,"-","")&amp;TEXT(ABS(J30)/1440,"[h]:mm"))</f>
        <v>-1:25</v>
      </c>
      <c r="L30" s="18"/>
    </row>
    <row r="31" customFormat="false" ht="15" hidden="false" customHeight="false" outlineLevel="0" collapsed="false">
      <c r="A31" s="13" t="n">
        <v>46315</v>
      </c>
      <c r="B31" s="14" t="n">
        <f aca="false">A31</f>
        <v>46315</v>
      </c>
      <c r="C31" s="15" t="n">
        <v>0.326388888888889</v>
      </c>
      <c r="D31" s="15" t="n">
        <v>0.5</v>
      </c>
      <c r="E31" s="15" t="n">
        <v>0.541666666666667</v>
      </c>
      <c r="F31" s="15" t="n">
        <v>0.770833333333333</v>
      </c>
      <c r="G31" s="16" t="n">
        <f aca="false">IF(A31="","",MOD(D31-C31,1)+MOD(F31-E31,1))</f>
        <v>0.402777777777778</v>
      </c>
      <c r="H31" s="16" t="n">
        <f aca="false">IF(A31="","",IF(OR(WEEKDAY(A31,2)&gt;5,L31="Feriado",L31="Folga",L31="Atestado"),0,$C$5))</f>
        <v>0.333333333333333</v>
      </c>
      <c r="I31" s="17" t="n">
        <f aca="false">IF(A31="","",IF(AND(COUNT(C31:F31)=0,L31&lt;&gt;"Falta"),0,IF(ABS(ROUND((G31-H31)*1440,0))&lt;=$C$8,0,ROUND((G31-H31)*1440,0))))</f>
        <v>100</v>
      </c>
      <c r="J31" s="17" t="n">
        <f aca="false">IF(A31="","",SUM($I$12:I31))</f>
        <v>15</v>
      </c>
      <c r="K31" s="17" t="str">
        <f aca="false">IF(A31="","",IF(J31&lt;0,"-","")&amp;TEXT(ABS(J31)/1440,"[h]:mm"))</f>
        <v>0:15</v>
      </c>
      <c r="L31" s="18"/>
    </row>
    <row r="32" customFormat="false" ht="15" hidden="false" customHeight="false" outlineLevel="0" collapsed="false">
      <c r="A32" s="13" t="n">
        <v>46316</v>
      </c>
      <c r="B32" s="14" t="n">
        <f aca="false">A32</f>
        <v>46316</v>
      </c>
      <c r="C32" s="15" t="n">
        <v>0.333333333333333</v>
      </c>
      <c r="D32" s="15" t="n">
        <v>0.5</v>
      </c>
      <c r="E32" s="15" t="n">
        <v>0.541666666666667</v>
      </c>
      <c r="F32" s="15" t="n">
        <v>0.708333333333333</v>
      </c>
      <c r="G32" s="16" t="n">
        <f aca="false">IF(A32="","",MOD(D32-C32,1)+MOD(F32-E32,1))</f>
        <v>0.333333333333333</v>
      </c>
      <c r="H32" s="16" t="n">
        <f aca="false">IF(A32="","",IF(OR(WEEKDAY(A32,2)&gt;5,L32="Feriado",L32="Folga",L32="Atestado"),0,$C$5))</f>
        <v>0.333333333333333</v>
      </c>
      <c r="I32" s="17" t="n">
        <f aca="false">IF(A32="","",IF(AND(COUNT(C32:F32)=0,L32&lt;&gt;"Falta"),0,IF(ABS(ROUND((G32-H32)*1440,0))&lt;=$C$8,0,ROUND((G32-H32)*1440,0))))</f>
        <v>0</v>
      </c>
      <c r="J32" s="17" t="n">
        <f aca="false">IF(A32="","",SUM($I$12:I32))</f>
        <v>15</v>
      </c>
      <c r="K32" s="17" t="str">
        <f aca="false">IF(A32="","",IF(J32&lt;0,"-","")&amp;TEXT(ABS(J32)/1440,"[h]:mm"))</f>
        <v>0:15</v>
      </c>
      <c r="L32" s="18"/>
    </row>
    <row r="33" customFormat="false" ht="15" hidden="false" customHeight="false" outlineLevel="0" collapsed="false">
      <c r="A33" s="13" t="n">
        <v>46317</v>
      </c>
      <c r="B33" s="14" t="n">
        <f aca="false">A33</f>
        <v>46317</v>
      </c>
      <c r="C33" s="15" t="n">
        <v>0.333333333333333</v>
      </c>
      <c r="D33" s="15" t="n">
        <v>0.520833333333333</v>
      </c>
      <c r="E33" s="15" t="n">
        <v>0.5625</v>
      </c>
      <c r="F33" s="15" t="n">
        <v>0.791666666666667</v>
      </c>
      <c r="G33" s="16" t="n">
        <f aca="false">IF(A33="","",MOD(D33-C33,1)+MOD(F33-E33,1))</f>
        <v>0.416666666666667</v>
      </c>
      <c r="H33" s="16" t="n">
        <f aca="false">IF(A33="","",IF(OR(WEEKDAY(A33,2)&gt;5,L33="Feriado",L33="Folga",L33="Atestado"),0,$C$5))</f>
        <v>0.333333333333333</v>
      </c>
      <c r="I33" s="17" t="n">
        <f aca="false">IF(A33="","",IF(AND(COUNT(C33:F33)=0,L33&lt;&gt;"Falta"),0,IF(ABS(ROUND((G33-H33)*1440,0))&lt;=$C$8,0,ROUND((G33-H33)*1440,0))))</f>
        <v>120</v>
      </c>
      <c r="J33" s="17" t="n">
        <f aca="false">IF(A33="","",SUM($I$12:I33))</f>
        <v>135</v>
      </c>
      <c r="K33" s="17" t="str">
        <f aca="false">IF(A33="","",IF(J33&lt;0,"-","")&amp;TEXT(ABS(J33)/1440,"[h]:mm"))</f>
        <v>2:15</v>
      </c>
      <c r="L33" s="18"/>
    </row>
    <row r="34" customFormat="false" ht="15" hidden="false" customHeight="false" outlineLevel="0" collapsed="false">
      <c r="A34" s="13" t="n">
        <v>46318</v>
      </c>
      <c r="B34" s="14" t="n">
        <f aca="false">A34</f>
        <v>46318</v>
      </c>
      <c r="C34" s="15" t="n">
        <v>0.333333333333333</v>
      </c>
      <c r="D34" s="15" t="n">
        <v>0.5</v>
      </c>
      <c r="E34" s="15" t="n">
        <v>0.541666666666667</v>
      </c>
      <c r="F34" s="15" t="n">
        <v>0.708333333333333</v>
      </c>
      <c r="G34" s="16" t="n">
        <f aca="false">IF(A34="","",MOD(D34-C34,1)+MOD(F34-E34,1))</f>
        <v>0.333333333333333</v>
      </c>
      <c r="H34" s="16" t="n">
        <f aca="false">IF(A34="","",IF(OR(WEEKDAY(A34,2)&gt;5,L34="Feriado",L34="Folga",L34="Atestado"),0,$C$5))</f>
        <v>0.333333333333333</v>
      </c>
      <c r="I34" s="17" t="n">
        <f aca="false">IF(A34="","",IF(AND(COUNT(C34:F34)=0,L34&lt;&gt;"Falta"),0,IF(ABS(ROUND((G34-H34)*1440,0))&lt;=$C$8,0,ROUND((G34-H34)*1440,0))))</f>
        <v>0</v>
      </c>
      <c r="J34" s="17" t="n">
        <f aca="false">IF(A34="","",SUM($I$12:I34))</f>
        <v>135</v>
      </c>
      <c r="K34" s="17" t="str">
        <f aca="false">IF(A34="","",IF(J34&lt;0,"-","")&amp;TEXT(ABS(J34)/1440,"[h]:mm"))</f>
        <v>2:15</v>
      </c>
      <c r="L34" s="18"/>
    </row>
    <row r="35" customFormat="false" ht="15" hidden="false" customHeight="false" outlineLevel="0" collapsed="false">
      <c r="A35" s="13" t="n">
        <v>46319</v>
      </c>
      <c r="B35" s="14" t="n">
        <f aca="false">A35</f>
        <v>46319</v>
      </c>
      <c r="C35" s="15"/>
      <c r="D35" s="15"/>
      <c r="E35" s="15"/>
      <c r="F35" s="15"/>
      <c r="G35" s="16" t="n">
        <f aca="false">IF(A35="","",MOD(D35-C35,1)+MOD(F35-E35,1))</f>
        <v>0</v>
      </c>
      <c r="H35" s="16" t="n">
        <f aca="false">IF(A35="","",IF(OR(WEEKDAY(A35,2)&gt;5,L35="Feriado",L35="Folga",L35="Atestado"),0,$C$5))</f>
        <v>0</v>
      </c>
      <c r="I35" s="17" t="n">
        <f aca="false">IF(A35="","",IF(AND(COUNT(C35:F35)=0,L35&lt;&gt;"Falta"),0,IF(ABS(ROUND((G35-H35)*1440,0))&lt;=$C$8,0,ROUND((G35-H35)*1440,0))))</f>
        <v>0</v>
      </c>
      <c r="J35" s="17" t="n">
        <f aca="false">IF(A35="","",SUM($I$12:I35))</f>
        <v>135</v>
      </c>
      <c r="K35" s="17" t="str">
        <f aca="false">IF(A35="","",IF(J35&lt;0,"-","")&amp;TEXT(ABS(J35)/1440,"[h]:mm"))</f>
        <v>2:15</v>
      </c>
      <c r="L35" s="18"/>
    </row>
    <row r="36" customFormat="false" ht="15" hidden="false" customHeight="false" outlineLevel="0" collapsed="false">
      <c r="A36" s="13" t="n">
        <v>46320</v>
      </c>
      <c r="B36" s="14" t="n">
        <f aca="false">A36</f>
        <v>46320</v>
      </c>
      <c r="C36" s="15"/>
      <c r="D36" s="15"/>
      <c r="E36" s="15"/>
      <c r="F36" s="15"/>
      <c r="G36" s="16" t="n">
        <f aca="false">IF(A36="","",MOD(D36-C36,1)+MOD(F36-E36,1))</f>
        <v>0</v>
      </c>
      <c r="H36" s="16" t="n">
        <f aca="false">IF(A36="","",IF(OR(WEEKDAY(A36,2)&gt;5,L36="Feriado",L36="Folga",L36="Atestado"),0,$C$5))</f>
        <v>0</v>
      </c>
      <c r="I36" s="17" t="n">
        <f aca="false">IF(A36="","",IF(AND(COUNT(C36:F36)=0,L36&lt;&gt;"Falta"),0,IF(ABS(ROUND((G36-H36)*1440,0))&lt;=$C$8,0,ROUND((G36-H36)*1440,0))))</f>
        <v>0</v>
      </c>
      <c r="J36" s="17" t="n">
        <f aca="false">IF(A36="","",SUM($I$12:I36))</f>
        <v>135</v>
      </c>
      <c r="K36" s="17" t="str">
        <f aca="false">IF(A36="","",IF(J36&lt;0,"-","")&amp;TEXT(ABS(J36)/1440,"[h]:mm"))</f>
        <v>2:15</v>
      </c>
      <c r="L36" s="18"/>
    </row>
    <row r="37" customFormat="false" ht="15" hidden="false" customHeight="false" outlineLevel="0" collapsed="false">
      <c r="A37" s="13" t="n">
        <v>46321</v>
      </c>
      <c r="B37" s="14" t="n">
        <f aca="false">A37</f>
        <v>46321</v>
      </c>
      <c r="C37" s="15" t="n">
        <v>0.333333333333333</v>
      </c>
      <c r="D37" s="15" t="n">
        <v>0.5</v>
      </c>
      <c r="E37" s="15" t="n">
        <v>0.541666666666667</v>
      </c>
      <c r="F37" s="15" t="n">
        <v>0.708333333333333</v>
      </c>
      <c r="G37" s="16" t="n">
        <f aca="false">IF(A37="","",MOD(D37-C37,1)+MOD(F37-E37,1))</f>
        <v>0.333333333333333</v>
      </c>
      <c r="H37" s="16" t="n">
        <f aca="false">IF(A37="","",IF(OR(WEEKDAY(A37,2)&gt;5,L37="Feriado",L37="Folga",L37="Atestado"),0,$C$5))</f>
        <v>0.333333333333333</v>
      </c>
      <c r="I37" s="17" t="n">
        <f aca="false">IF(A37="","",IF(AND(COUNT(C37:F37)=0,L37&lt;&gt;"Falta"),0,IF(ABS(ROUND((G37-H37)*1440,0))&lt;=$C$8,0,ROUND((G37-H37)*1440,0))))</f>
        <v>0</v>
      </c>
      <c r="J37" s="17" t="n">
        <f aca="false">IF(A37="","",SUM($I$12:I37))</f>
        <v>135</v>
      </c>
      <c r="K37" s="17" t="str">
        <f aca="false">IF(A37="","",IF(J37&lt;0,"-","")&amp;TEXT(ABS(J37)/1440,"[h]:mm"))</f>
        <v>2:15</v>
      </c>
      <c r="L37" s="18"/>
    </row>
    <row r="38" customFormat="false" ht="15" hidden="false" customHeight="false" outlineLevel="0" collapsed="false">
      <c r="A38" s="13" t="n">
        <v>46322</v>
      </c>
      <c r="B38" s="14" t="n">
        <f aca="false">A38</f>
        <v>46322</v>
      </c>
      <c r="C38" s="15" t="n">
        <v>0.336805555555556</v>
      </c>
      <c r="D38" s="15" t="n">
        <v>0.5</v>
      </c>
      <c r="E38" s="15" t="n">
        <v>0.541666666666667</v>
      </c>
      <c r="F38" s="15" t="n">
        <v>0.709722222222222</v>
      </c>
      <c r="G38" s="16" t="n">
        <f aca="false">IF(A38="","",MOD(D38-C38,1)+MOD(F38-E38,1))</f>
        <v>0.33125</v>
      </c>
      <c r="H38" s="16" t="n">
        <f aca="false">IF(A38="","",IF(OR(WEEKDAY(A38,2)&gt;5,L38="Feriado",L38="Folga",L38="Atestado"),0,$C$5))</f>
        <v>0.333333333333333</v>
      </c>
      <c r="I38" s="17" t="n">
        <f aca="false">IF(A38="","",IF(AND(COUNT(C38:F38)=0,L38&lt;&gt;"Falta"),0,IF(ABS(ROUND((G38-H38)*1440,0))&lt;=$C$8,0,ROUND((G38-H38)*1440,0))))</f>
        <v>0</v>
      </c>
      <c r="J38" s="17" t="n">
        <f aca="false">IF(A38="","",SUM($I$12:I38))</f>
        <v>135</v>
      </c>
      <c r="K38" s="17" t="str">
        <f aca="false">IF(A38="","",IF(J38&lt;0,"-","")&amp;TEXT(ABS(J38)/1440,"[h]:mm"))</f>
        <v>2:15</v>
      </c>
      <c r="L38" s="18"/>
    </row>
    <row r="39" customFormat="false" ht="15" hidden="false" customHeight="false" outlineLevel="0" collapsed="false">
      <c r="A39" s="13" t="n">
        <v>46323</v>
      </c>
      <c r="B39" s="14" t="n">
        <f aca="false">A39</f>
        <v>46323</v>
      </c>
      <c r="C39" s="15"/>
      <c r="D39" s="15"/>
      <c r="E39" s="15"/>
      <c r="F39" s="15"/>
      <c r="G39" s="16" t="n">
        <f aca="false">IF(A39="","",MOD(D39-C39,1)+MOD(F39-E39,1))</f>
        <v>0</v>
      </c>
      <c r="H39" s="16" t="n">
        <f aca="false">IF(A39="","",IF(OR(WEEKDAY(A39,2)&gt;5,L39="Feriado",L39="Folga",L39="Atestado"),0,$C$5))</f>
        <v>0</v>
      </c>
      <c r="I39" s="17" t="n">
        <f aca="false">IF(A39="","",IF(AND(COUNT(C39:F39)=0,L39&lt;&gt;"Falta"),0,IF(ABS(ROUND((G39-H39)*1440,0))&lt;=$C$8,0,ROUND((G39-H39)*1440,0))))</f>
        <v>0</v>
      </c>
      <c r="J39" s="17" t="n">
        <f aca="false">IF(A39="","",SUM($I$12:I39))</f>
        <v>135</v>
      </c>
      <c r="K39" s="17" t="str">
        <f aca="false">IF(A39="","",IF(J39&lt;0,"-","")&amp;TEXT(ABS(J39)/1440,"[h]:mm"))</f>
        <v>2:15</v>
      </c>
      <c r="L39" s="18" t="s">
        <v>27</v>
      </c>
    </row>
    <row r="40" customFormat="false" ht="15" hidden="false" customHeight="false" outlineLevel="0" collapsed="false">
      <c r="A40" s="13" t="n">
        <v>46324</v>
      </c>
      <c r="B40" s="14" t="n">
        <f aca="false">A40</f>
        <v>46324</v>
      </c>
      <c r="C40" s="15" t="n">
        <v>0.333333333333333</v>
      </c>
      <c r="D40" s="15" t="n">
        <v>0.5</v>
      </c>
      <c r="E40" s="15" t="n">
        <v>0.541666666666667</v>
      </c>
      <c r="F40" s="15" t="n">
        <v>0.708333333333333</v>
      </c>
      <c r="G40" s="16" t="n">
        <f aca="false">IF(A40="","",MOD(D40-C40,1)+MOD(F40-E40,1))</f>
        <v>0.333333333333333</v>
      </c>
      <c r="H40" s="16" t="n">
        <f aca="false">IF(A40="","",IF(OR(WEEKDAY(A40,2)&gt;5,L40="Feriado",L40="Folga",L40="Atestado"),0,$C$5))</f>
        <v>0.333333333333333</v>
      </c>
      <c r="I40" s="17" t="n">
        <f aca="false">IF(A40="","",IF(AND(COUNT(C40:F40)=0,L40&lt;&gt;"Falta"),0,IF(ABS(ROUND((G40-H40)*1440,0))&lt;=$C$8,0,ROUND((G40-H40)*1440,0))))</f>
        <v>0</v>
      </c>
      <c r="J40" s="17" t="n">
        <f aca="false">IF(A40="","",SUM($I$12:I40))</f>
        <v>135</v>
      </c>
      <c r="K40" s="17" t="str">
        <f aca="false">IF(A40="","",IF(J40&lt;0,"-","")&amp;TEXT(ABS(J40)/1440,"[h]:mm"))</f>
        <v>2:15</v>
      </c>
      <c r="L40" s="18"/>
    </row>
    <row r="41" customFormat="false" ht="15" hidden="false" customHeight="false" outlineLevel="0" collapsed="false">
      <c r="A41" s="13" t="n">
        <v>46325</v>
      </c>
      <c r="B41" s="14" t="n">
        <f aca="false">A41</f>
        <v>46325</v>
      </c>
      <c r="C41" s="15" t="n">
        <v>0.333333333333333</v>
      </c>
      <c r="D41" s="15" t="n">
        <v>0.5</v>
      </c>
      <c r="E41" s="15" t="n">
        <v>0.541666666666667</v>
      </c>
      <c r="F41" s="15" t="n">
        <v>0.625</v>
      </c>
      <c r="G41" s="16" t="n">
        <f aca="false">IF(A41="","",MOD(D41-C41,1)+MOD(F41-E41,1))</f>
        <v>0.25</v>
      </c>
      <c r="H41" s="16" t="n">
        <f aca="false">IF(A41="","",IF(OR(WEEKDAY(A41,2)&gt;5,L41="Feriado",L41="Folga",L41="Atestado"),0,$C$5))</f>
        <v>0.333333333333333</v>
      </c>
      <c r="I41" s="17" t="n">
        <f aca="false">IF(A41="","",IF(AND(COUNT(C41:F41)=0,L41&lt;&gt;"Falta"),0,IF(ABS(ROUND((G41-H41)*1440,0))&lt;=$C$8,0,ROUND((G41-H41)*1440,0))))</f>
        <v>-120</v>
      </c>
      <c r="J41" s="17" t="n">
        <f aca="false">IF(A41="","",SUM($I$12:I41))</f>
        <v>15</v>
      </c>
      <c r="K41" s="17" t="str">
        <f aca="false">IF(A41="","",IF(J41&lt;0,"-","")&amp;TEXT(ABS(J41)/1440,"[h]:mm"))</f>
        <v>0:15</v>
      </c>
      <c r="L41" s="18"/>
    </row>
    <row r="42" customFormat="false" ht="15" hidden="false" customHeight="false" outlineLevel="0" collapsed="false">
      <c r="A42" s="13" t="n">
        <v>46326</v>
      </c>
      <c r="B42" s="14" t="n">
        <f aca="false">A42</f>
        <v>46326</v>
      </c>
      <c r="C42" s="15"/>
      <c r="D42" s="15"/>
      <c r="E42" s="15"/>
      <c r="F42" s="15"/>
      <c r="G42" s="16" t="n">
        <f aca="false">IF(A42="","",MOD(D42-C42,1)+MOD(F42-E42,1))</f>
        <v>0</v>
      </c>
      <c r="H42" s="16" t="n">
        <f aca="false">IF(A42="","",IF(OR(WEEKDAY(A42,2)&gt;5,L42="Feriado",L42="Folga",L42="Atestado"),0,$C$5))</f>
        <v>0</v>
      </c>
      <c r="I42" s="17" t="n">
        <f aca="false">IF(A42="","",IF(AND(COUNT(C42:F42)=0,L42&lt;&gt;"Falta"),0,IF(ABS(ROUND((G42-H42)*1440,0))&lt;=$C$8,0,ROUND((G42-H42)*1440,0))))</f>
        <v>0</v>
      </c>
      <c r="J42" s="17" t="n">
        <f aca="false">IF(A42="","",SUM($I$12:I42))</f>
        <v>15</v>
      </c>
      <c r="K42" s="17" t="str">
        <f aca="false">IF(A42="","",IF(J42&lt;0,"-","")&amp;TEXT(ABS(J42)/1440,"[h]:mm"))</f>
        <v>0:15</v>
      </c>
      <c r="L42" s="18"/>
    </row>
  </sheetData>
  <mergeCells count="15">
    <mergeCell ref="A4:B4"/>
    <mergeCell ref="F4:H4"/>
    <mergeCell ref="I4:J4"/>
    <mergeCell ref="A5:B5"/>
    <mergeCell ref="F5:H5"/>
    <mergeCell ref="I5:J5"/>
    <mergeCell ref="A6:B6"/>
    <mergeCell ref="F6:H6"/>
    <mergeCell ref="I6:J6"/>
    <mergeCell ref="A7:B7"/>
    <mergeCell ref="F7:H7"/>
    <mergeCell ref="I7:J7"/>
    <mergeCell ref="A8:B8"/>
    <mergeCell ref="F8:H8"/>
    <mergeCell ref="I8:J8"/>
  </mergeCells>
  <conditionalFormatting sqref="I12:I42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dataValidations count="1">
    <dataValidation allowBlank="true" errorStyle="stop" operator="between" showDropDown="false" showErrorMessage="false" showInputMessage="false" sqref="L12:L42" type="list">
      <formula1>"Falta,Feriado,Folga,Atestado"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9" t="s">
        <v>28</v>
      </c>
    </row>
    <row r="3" customFormat="false" ht="15" hidden="false" customHeight="false" outlineLevel="0" collapsed="false">
      <c r="A3" s="0" t="s">
        <v>29</v>
      </c>
    </row>
    <row r="4" customFormat="false" ht="15" hidden="false" customHeight="false" outlineLevel="0" collapsed="false">
      <c r="A4" s="0" t="s">
        <v>30</v>
      </c>
    </row>
    <row r="5" customFormat="false" ht="15" hidden="false" customHeight="false" outlineLevel="0" collapsed="false">
      <c r="A5" s="0" t="s">
        <v>31</v>
      </c>
    </row>
    <row r="6" customFormat="false" ht="15" hidden="false" customHeight="false" outlineLevel="0" collapsed="false">
      <c r="A6" s="0" t="s">
        <v>32</v>
      </c>
    </row>
    <row r="7" customFormat="false" ht="15" hidden="false" customHeight="false" outlineLevel="0" collapsed="false">
      <c r="A7" s="0" t="s">
        <v>33</v>
      </c>
    </row>
    <row r="8" customFormat="false" ht="15" hidden="false" customHeight="false" outlineLevel="0" collapsed="false">
      <c r="A8" s="0" t="s">
        <v>34</v>
      </c>
    </row>
    <row r="9" customFormat="false" ht="15" hidden="false" customHeight="false" outlineLevel="0" collapsed="false">
      <c r="A9" s="0" t="s">
        <v>35</v>
      </c>
    </row>
    <row r="11" customFormat="false" ht="15" hidden="false" customHeight="false" outlineLevel="0" collapsed="false">
      <c r="A11" s="0" t="s">
        <v>36</v>
      </c>
    </row>
    <row r="12" customFormat="false" ht="15" hidden="false" customHeight="false" outlineLevel="0" collapsed="false">
      <c r="A12" s="0" t="s">
        <v>37</v>
      </c>
    </row>
    <row r="14" customFormat="false" ht="15" hidden="false" customHeight="false" outlineLevel="0" collapsed="false">
      <c r="A14" s="0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2026-10-27T17:49:57Z</dcterms:created>
  <dc:creator>openpyxl</dc:creator>
  <dc:description/>
  <dc:language>en-US</dc:language>
  <cp:lastModifiedBy/>
  <dcterms:modified xsi:type="dcterms:W3CDTF">2026-10-27T17:49:57Z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